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11040"/>
  </bookViews>
  <sheets>
    <sheet name="Sheet1" sheetId="1" r:id="rId1"/>
    <sheet name="RNG" sheetId="2" r:id="rId2"/>
  </sheets>
  <calcPr calcId="162913" calcMode="autoNoTable"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2" i="2" l="1"/>
  <c r="K30" i="1" l="1"/>
  <c r="K29" i="1"/>
  <c r="K28" i="1"/>
  <c r="K27" i="1"/>
  <c r="K26" i="1"/>
  <c r="K25" i="1"/>
  <c r="K24" i="1"/>
  <c r="K23" i="1"/>
  <c r="K22" i="1"/>
  <c r="K21" i="1"/>
  <c r="K20" i="1"/>
  <c r="K19" i="1"/>
  <c r="K18" i="1"/>
  <c r="K17" i="1"/>
  <c r="K16" i="1"/>
  <c r="K15" i="1"/>
  <c r="K14" i="1"/>
  <c r="K13" i="1"/>
  <c r="K12" i="1"/>
  <c r="K11" i="1"/>
  <c r="K10" i="1"/>
  <c r="K9" i="1"/>
  <c r="K8" i="1"/>
  <c r="K7" i="1"/>
  <c r="K6" i="1"/>
  <c r="K5" i="1"/>
  <c r="K4" i="1"/>
  <c r="K3" i="1"/>
  <c r="I6" i="1"/>
  <c r="G6" i="1"/>
  <c r="I5" i="1"/>
  <c r="G5" i="1"/>
  <c r="I4" i="1"/>
  <c r="G4" i="1"/>
  <c r="I3" i="1"/>
  <c r="G3" i="1"/>
  <c r="J3" i="1" l="1"/>
  <c r="J4" i="1"/>
  <c r="J5" i="1"/>
  <c r="J6" i="1"/>
  <c r="K33" i="1"/>
  <c r="J18" i="1"/>
  <c r="D3" i="2" l="1"/>
  <c r="E3" i="2"/>
  <c r="E4" i="2" s="1"/>
  <c r="F3" i="2"/>
  <c r="F4" i="2" s="1"/>
  <c r="G3" i="2"/>
  <c r="G5" i="2" s="1"/>
  <c r="H3" i="2"/>
  <c r="H12" i="2" s="1"/>
  <c r="C3" i="2"/>
  <c r="C5" i="2" s="1"/>
  <c r="D4" i="2"/>
  <c r="D5" i="2"/>
  <c r="E5" i="2"/>
  <c r="F5" i="2"/>
  <c r="D6" i="2"/>
  <c r="E6" i="2"/>
  <c r="F6" i="2"/>
  <c r="G6" i="2"/>
  <c r="H6" i="2"/>
  <c r="D7" i="2"/>
  <c r="E7" i="2"/>
  <c r="F7" i="2"/>
  <c r="D8" i="2"/>
  <c r="E8" i="2"/>
  <c r="F8" i="2"/>
  <c r="D9" i="2"/>
  <c r="E9" i="2"/>
  <c r="D10" i="2"/>
  <c r="E10" i="2"/>
  <c r="F10" i="2"/>
  <c r="G10" i="2"/>
  <c r="H10" i="2"/>
  <c r="C11" i="2"/>
  <c r="D11" i="2"/>
  <c r="E11" i="2"/>
  <c r="D12" i="2"/>
  <c r="E12" i="2"/>
  <c r="B5" i="2"/>
  <c r="B6" i="2"/>
  <c r="B7" i="2"/>
  <c r="B8" i="2"/>
  <c r="B9" i="2"/>
  <c r="B10" i="2"/>
  <c r="B11" i="2"/>
  <c r="B12" i="2"/>
  <c r="B4" i="2"/>
  <c r="C4" i="2" l="1"/>
  <c r="F12" i="2"/>
  <c r="F11" i="2"/>
  <c r="F9" i="2"/>
  <c r="H7" i="2"/>
  <c r="H11" i="2"/>
  <c r="G11" i="2"/>
  <c r="G7" i="2"/>
  <c r="C7" i="2"/>
  <c r="C12" i="2"/>
  <c r="C9" i="2"/>
  <c r="C6" i="2"/>
  <c r="C10" i="2"/>
  <c r="C8" i="2"/>
  <c r="H8" i="2"/>
  <c r="H4" i="2"/>
  <c r="G12" i="2"/>
  <c r="G8" i="2"/>
  <c r="G4" i="2"/>
  <c r="H9" i="2"/>
  <c r="H5" i="2"/>
  <c r="G9" i="2"/>
  <c r="G30" i="1"/>
  <c r="G29" i="1"/>
  <c r="G28" i="1"/>
  <c r="G27" i="1"/>
  <c r="G26" i="1"/>
  <c r="G25" i="1"/>
  <c r="G24" i="1"/>
  <c r="G23" i="1"/>
  <c r="G22" i="1"/>
  <c r="G21" i="1"/>
  <c r="G20" i="1"/>
  <c r="G19" i="1"/>
  <c r="G18" i="1"/>
  <c r="G17" i="1"/>
  <c r="G16" i="1"/>
  <c r="G15" i="1"/>
  <c r="G14" i="1"/>
  <c r="G13" i="1"/>
  <c r="G12" i="1"/>
  <c r="G11" i="1"/>
  <c r="G10" i="1"/>
  <c r="G9" i="1"/>
  <c r="G8" i="1"/>
  <c r="G7" i="1"/>
  <c r="I30" i="1"/>
  <c r="I29" i="1"/>
  <c r="I28" i="1"/>
  <c r="J28" i="1" s="1"/>
  <c r="I27" i="1"/>
  <c r="I26" i="1"/>
  <c r="I25" i="1"/>
  <c r="I24" i="1"/>
  <c r="I23" i="1"/>
  <c r="I22" i="1"/>
  <c r="I21" i="1"/>
  <c r="I20" i="1"/>
  <c r="J20" i="1" s="1"/>
  <c r="I19" i="1"/>
  <c r="I18" i="1"/>
  <c r="I17" i="1"/>
  <c r="I16" i="1"/>
  <c r="I15" i="1"/>
  <c r="J15" i="1" s="1"/>
  <c r="I14" i="1"/>
  <c r="J14" i="1" s="1"/>
  <c r="I13" i="1"/>
  <c r="I12" i="1"/>
  <c r="J12" i="1" s="1"/>
  <c r="I11" i="1"/>
  <c r="I10" i="1"/>
  <c r="I9" i="1"/>
  <c r="I8" i="1"/>
  <c r="I7" i="1"/>
  <c r="J7" i="1" s="1"/>
  <c r="J30" i="1" l="1"/>
  <c r="J29" i="1"/>
  <c r="J27" i="1"/>
  <c r="J26" i="1"/>
  <c r="J25" i="1"/>
  <c r="J24" i="1"/>
  <c r="J23" i="1"/>
  <c r="J22" i="1"/>
  <c r="J21" i="1"/>
  <c r="J19" i="1"/>
  <c r="J17" i="1"/>
  <c r="J16" i="1"/>
  <c r="J13" i="1"/>
  <c r="J11" i="1"/>
  <c r="J10" i="1"/>
  <c r="J9" i="1"/>
  <c r="J8" i="1"/>
</calcChain>
</file>

<file path=xl/sharedStrings.xml><?xml version="1.0" encoding="utf-8"?>
<sst xmlns="http://schemas.openxmlformats.org/spreadsheetml/2006/main" count="171" uniqueCount="110">
  <si>
    <t>Date</t>
  </si>
  <si>
    <t>Excessively Long Trips on Access Report for Q1 of CY18.</t>
  </si>
  <si>
    <t># of trips</t>
  </si>
  <si>
    <t>RNG1</t>
  </si>
  <si>
    <t>RNG2</t>
  </si>
  <si>
    <t>RNG3</t>
  </si>
  <si>
    <t>RNG4</t>
  </si>
  <si>
    <t>RNGAlt1</t>
  </si>
  <si>
    <t>RNGAlt2</t>
  </si>
  <si>
    <t>RNGAlt3</t>
  </si>
  <si>
    <t>RNGAlt4</t>
  </si>
  <si>
    <t>RNGAlt5</t>
  </si>
  <si>
    <t>STATIC PICKS</t>
  </si>
  <si>
    <t>DYNAMIC (will change with every page alteration)</t>
  </si>
  <si>
    <t>190L</t>
  </si>
  <si>
    <t>190M</t>
  </si>
  <si>
    <t>191L</t>
  </si>
  <si>
    <r>
      <rPr>
        <b/>
        <sz val="11"/>
        <color theme="1"/>
        <rFont val="Calibri"/>
        <family val="2"/>
        <scheme val="minor"/>
      </rPr>
      <t>Completed</t>
    </r>
    <r>
      <rPr>
        <sz val="11"/>
        <color theme="1"/>
        <rFont val="Calibri"/>
        <family val="2"/>
        <scheme val="minor"/>
      </rPr>
      <t xml:space="preserve"> Trips by Block</t>
    </r>
  </si>
  <si>
    <t>(duplicates removed and replaced with new random picks)</t>
  </si>
  <si>
    <t>Picks By==&gt; Block:Completed Trip (by pick up time)</t>
  </si>
  <si>
    <t>190P: 6</t>
  </si>
  <si>
    <t>190P: 3</t>
  </si>
  <si>
    <t>190P: 1</t>
  </si>
  <si>
    <t>190P: 2</t>
  </si>
  <si>
    <t>190P: 4</t>
  </si>
  <si>
    <t>190P: 5</t>
  </si>
  <si>
    <t>190P: 7</t>
  </si>
  <si>
    <t>190: 4</t>
  </si>
  <si>
    <t>191: 2</t>
  </si>
  <si>
    <t>192: 2</t>
  </si>
  <si>
    <t>191: 3</t>
  </si>
  <si>
    <t>194: 4</t>
  </si>
  <si>
    <t>196: 2</t>
  </si>
  <si>
    <t>196: 6</t>
  </si>
  <si>
    <t>197: 1</t>
  </si>
  <si>
    <t>197: 4</t>
  </si>
  <si>
    <t>193: 1</t>
  </si>
  <si>
    <t>193: 2</t>
  </si>
  <si>
    <t>193: 5</t>
  </si>
  <si>
    <t>194: 1</t>
  </si>
  <si>
    <t>194: 3</t>
  </si>
  <si>
    <t>195: 4</t>
  </si>
  <si>
    <t>190: 6</t>
  </si>
  <si>
    <t>191: 4</t>
  </si>
  <si>
    <t>191: 10</t>
  </si>
  <si>
    <t>191: 11</t>
  </si>
  <si>
    <t>192: 6</t>
  </si>
  <si>
    <t>193: 4</t>
  </si>
  <si>
    <t>195: 1</t>
  </si>
  <si>
    <t>196: 3</t>
  </si>
  <si>
    <t>197: 3</t>
  </si>
  <si>
    <t>190: 2</t>
  </si>
  <si>
    <t>196: 4</t>
  </si>
  <si>
    <t>197: 5</t>
  </si>
  <si>
    <t>190P</t>
  </si>
  <si>
    <t>190: 1</t>
  </si>
  <si>
    <t>192: 1</t>
  </si>
  <si>
    <t>193: 3</t>
  </si>
  <si>
    <t>196: 1</t>
  </si>
  <si>
    <t>197: 2</t>
  </si>
  <si>
    <t>190L: 1</t>
  </si>
  <si>
    <t>190L: 3</t>
  </si>
  <si>
    <t>190L: 5</t>
  </si>
  <si>
    <t>190L: 2</t>
  </si>
  <si>
    <t>190L: 4</t>
  </si>
  <si>
    <t>191L: 1</t>
  </si>
  <si>
    <t>191L: 2</t>
  </si>
  <si>
    <t>191L: 3</t>
  </si>
  <si>
    <t>191L: 5</t>
  </si>
  <si>
    <t>Qualifying Criteria:</t>
  </si>
  <si>
    <t>Trip one mile or greater in length</t>
  </si>
  <si>
    <t>Comparable with Fixed Route available trip</t>
  </si>
  <si>
    <t>Failed to qualify: Next Alternate used</t>
  </si>
  <si>
    <t>Qualifying Trip used</t>
  </si>
  <si>
    <t>NOTES:</t>
  </si>
  <si>
    <t>1/7/2018: All Trips made that day well under one mile in length</t>
  </si>
  <si>
    <t>Must have defined valid addresses and/or known landmark locations</t>
  </si>
  <si>
    <t xml:space="preserve">Issues Found: </t>
  </si>
  <si>
    <t xml:space="preserve">RideBT: Trip Planner was not giving connections. </t>
  </si>
  <si>
    <t>BT4U gave correct option for trip connections. But found on other trips to be , highly inaccurate</t>
  </si>
  <si>
    <t>Google Trip Planner was not giving connections and was ignoring certain bus routes</t>
  </si>
  <si>
    <t>--- Between the three options, it can take a search of all three to find a single valid tranist trip that mirrors the Access trip</t>
  </si>
  <si>
    <t>ADDITIONALS</t>
  </si>
  <si>
    <t>Drivers did not always properly record distances or times. Found instances of trips of  reported zero time and zero distance of addresses that are miles apart.</t>
  </si>
  <si>
    <t>or One reported mile, of a trip that is a minimum of over 3 miles.</t>
  </si>
  <si>
    <t>Incomplete addresses made some trips impossible to determine. Adresses such as "Kent St" and "Washington St" with NO street number to determine where on the blocks long lengths of the streets the passenger was on.</t>
  </si>
  <si>
    <t>No</t>
  </si>
  <si>
    <t>Walking distance of transit related trip must be less than 10 minutes or half the total trip time, which ever is greater.</t>
  </si>
  <si>
    <t># of Long Trips</t>
  </si>
  <si>
    <t>Five excessively long trips were found out of Twenty-four</t>
  </si>
  <si>
    <t>Qualifying</t>
  </si>
  <si>
    <t>Trips</t>
  </si>
  <si>
    <t>Found</t>
  </si>
  <si>
    <t>Absolute Difference</t>
  </si>
  <si>
    <t>Passenger Name</t>
  </si>
  <si>
    <t>Trip Miles (shortest)</t>
  </si>
  <si>
    <t>Start Time (ACCESS)</t>
  </si>
  <si>
    <t>End Time (ACCESS)</t>
  </si>
  <si>
    <t>Trip Time (ACCESS)</t>
  </si>
  <si>
    <t>Tranist Trip Planner Time</t>
  </si>
  <si>
    <t>TTP Time 1.5x</t>
  </si>
  <si>
    <t>Trip &gt; Planner</t>
  </si>
  <si>
    <t>Samples checked</t>
  </si>
  <si>
    <t>Samples rejected</t>
  </si>
  <si>
    <t>Rejection rate:</t>
  </si>
  <si>
    <t>Explainations:</t>
  </si>
  <si>
    <t>Passenger: Wellington, Beth. Passenger in poor health that took much additional time to load and offload due to their</t>
  </si>
  <si>
    <t>fragile condition.</t>
  </si>
  <si>
    <t>Passenger: Kaufman, Shevor. Weather: Below Freezing with light snowfall during this passenger's trip on January 8th</t>
  </si>
  <si>
    <t>Private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</si>
</sst>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mm;@"/>
    <numFmt numFmtId="165" formatCode="m/d/yy;@"/>
  </numFmts>
  <fonts count="6" x14ac:knownFonts="1">
    <font>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1"/>
      <color theme="1"/>
      <name val="Calibri"/>
      <family val="2"/>
      <scheme val="minor"/>
    </font>
    <font>
      <i/>
      <sz val="10"/>
      <color rgb="FFFF000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rgb="FF92D05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1" fillId="0" borderId="0" xfId="0" applyFont="1"/>
    <xf numFmtId="164" fontId="1" fillId="0" borderId="0" xfId="0" applyNumberFormat="1" applyFont="1"/>
    <xf numFmtId="0" fontId="2" fillId="0" borderId="1" xfId="0" applyFont="1" applyBorder="1" applyAlignment="1">
      <alignment horizontal="center" vertical="center"/>
    </xf>
    <xf numFmtId="0" fontId="3" fillId="0" borderId="6" xfId="0" applyFont="1" applyBorder="1"/>
    <xf numFmtId="0" fontId="1" fillId="0" borderId="7" xfId="0" applyFont="1" applyBorder="1"/>
    <xf numFmtId="20" fontId="1" fillId="0" borderId="7" xfId="0" applyNumberFormat="1" applyFont="1" applyBorder="1"/>
    <xf numFmtId="164" fontId="1" fillId="0" borderId="7" xfId="0" applyNumberFormat="1" applyFont="1" applyBorder="1"/>
    <xf numFmtId="0" fontId="1" fillId="2" borderId="8" xfId="0" applyFont="1" applyFill="1" applyBorder="1" applyAlignment="1">
      <alignment horizontal="center"/>
    </xf>
    <xf numFmtId="0" fontId="3" fillId="0" borderId="10" xfId="0" applyFont="1" applyBorder="1"/>
    <xf numFmtId="0" fontId="1" fillId="0" borderId="11" xfId="0" applyFont="1" applyBorder="1"/>
    <xf numFmtId="20" fontId="1" fillId="0" borderId="11" xfId="0" applyNumberFormat="1" applyFont="1" applyBorder="1"/>
    <xf numFmtId="164" fontId="1" fillId="0" borderId="11" xfId="0" applyNumberFormat="1" applyFont="1" applyBorder="1"/>
    <xf numFmtId="0" fontId="1" fillId="2" borderId="12" xfId="0" applyFont="1" applyFill="1" applyBorder="1" applyAlignment="1">
      <alignment horizontal="center"/>
    </xf>
    <xf numFmtId="0" fontId="3" fillId="0" borderId="14" xfId="0" applyFont="1" applyBorder="1"/>
    <xf numFmtId="0" fontId="1" fillId="0" borderId="15" xfId="0" applyFont="1" applyBorder="1"/>
    <xf numFmtId="20" fontId="1" fillId="0" borderId="15" xfId="0" applyNumberFormat="1" applyFont="1" applyBorder="1"/>
    <xf numFmtId="164" fontId="1" fillId="0" borderId="15" xfId="0" applyNumberFormat="1" applyFont="1" applyBorder="1"/>
    <xf numFmtId="0" fontId="1" fillId="2" borderId="16" xfId="0" applyFont="1" applyFill="1" applyBorder="1" applyAlignment="1">
      <alignment horizontal="center"/>
    </xf>
    <xf numFmtId="0" fontId="0" fillId="0" borderId="11" xfId="0" applyBorder="1"/>
    <xf numFmtId="0" fontId="0" fillId="0" borderId="11" xfId="0" applyBorder="1" applyAlignment="1">
      <alignment horizontal="center"/>
    </xf>
    <xf numFmtId="0" fontId="4" fillId="0" borderId="11" xfId="0" applyFont="1" applyBorder="1" applyAlignment="1">
      <alignment horizontal="center"/>
    </xf>
    <xf numFmtId="165" fontId="4" fillId="0" borderId="11" xfId="0" applyNumberFormat="1" applyFont="1" applyBorder="1" applyAlignment="1">
      <alignment horizontal="center"/>
    </xf>
    <xf numFmtId="0" fontId="4" fillId="0" borderId="11" xfId="0" applyFont="1" applyBorder="1"/>
    <xf numFmtId="0" fontId="0" fillId="0" borderId="0" xfId="0" applyAlignment="1">
      <alignment horizontal="center"/>
    </xf>
    <xf numFmtId="0" fontId="0" fillId="0" borderId="17" xfId="0" applyBorder="1" applyAlignment="1"/>
    <xf numFmtId="49" fontId="0" fillId="0" borderId="11" xfId="0" applyNumberFormat="1" applyBorder="1" applyAlignment="1">
      <alignment horizontal="center"/>
    </xf>
    <xf numFmtId="0" fontId="0" fillId="0" borderId="18" xfId="0" applyBorder="1" applyAlignment="1">
      <alignment horizontal="center"/>
    </xf>
    <xf numFmtId="0" fontId="0" fillId="0" borderId="0" xfId="0" applyBorder="1" applyAlignment="1"/>
    <xf numFmtId="165" fontId="4" fillId="0" borderId="19" xfId="0" applyNumberFormat="1" applyFont="1"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8" xfId="0" applyBorder="1" applyAlignment="1">
      <alignment horizontal="center"/>
    </xf>
    <xf numFmtId="0" fontId="0" fillId="0" borderId="12" xfId="0" applyBorder="1" applyAlignment="1">
      <alignment horizontal="center"/>
    </xf>
    <xf numFmtId="0" fontId="0" fillId="0" borderId="16" xfId="0" applyBorder="1" applyAlignment="1">
      <alignment horizontal="center"/>
    </xf>
    <xf numFmtId="165" fontId="4" fillId="0" borderId="5" xfId="0" applyNumberFormat="1" applyFont="1" applyBorder="1" applyAlignment="1">
      <alignment horizontal="center"/>
    </xf>
    <xf numFmtId="0" fontId="0" fillId="0" borderId="10" xfId="0" applyBorder="1" applyAlignment="1">
      <alignment horizontal="center"/>
    </xf>
    <xf numFmtId="0" fontId="0" fillId="0" borderId="22" xfId="0" applyBorder="1" applyAlignment="1">
      <alignment horizontal="center"/>
    </xf>
    <xf numFmtId="0" fontId="0" fillId="0" borderId="9" xfId="0" applyBorder="1" applyAlignment="1">
      <alignment horizontal="center"/>
    </xf>
    <xf numFmtId="0" fontId="4" fillId="0" borderId="0" xfId="0" applyFont="1" applyFill="1" applyBorder="1"/>
    <xf numFmtId="0" fontId="0" fillId="0" borderId="11" xfId="0" applyFill="1" applyBorder="1"/>
    <xf numFmtId="0" fontId="0" fillId="3" borderId="11" xfId="0" applyFill="1" applyBorder="1" applyAlignment="1">
      <alignment horizontal="center"/>
    </xf>
    <xf numFmtId="49" fontId="0" fillId="3" borderId="11" xfId="0" applyNumberFormat="1" applyFill="1" applyBorder="1" applyAlignment="1">
      <alignment horizontal="center"/>
    </xf>
    <xf numFmtId="49" fontId="0" fillId="4" borderId="11" xfId="0" applyNumberFormat="1" applyFill="1" applyBorder="1" applyAlignment="1">
      <alignment horizontal="center"/>
    </xf>
    <xf numFmtId="0" fontId="0" fillId="0" borderId="0" xfId="0" quotePrefix="1"/>
    <xf numFmtId="0" fontId="4" fillId="0" borderId="0" xfId="0" applyFont="1" applyBorder="1"/>
    <xf numFmtId="0" fontId="0" fillId="0" borderId="0" xfId="0" applyBorder="1"/>
    <xf numFmtId="49" fontId="0" fillId="0" borderId="0" xfId="0" applyNumberFormat="1" applyBorder="1" applyAlignment="1">
      <alignment horizontal="center"/>
    </xf>
    <xf numFmtId="0" fontId="0" fillId="0" borderId="23" xfId="0" applyFill="1" applyBorder="1"/>
    <xf numFmtId="49" fontId="0" fillId="4" borderId="0" xfId="0" applyNumberFormat="1" applyFill="1" applyBorder="1" applyAlignment="1">
      <alignment horizontal="center"/>
    </xf>
    <xf numFmtId="0" fontId="1" fillId="2" borderId="0" xfId="0" applyFont="1" applyFill="1" applyBorder="1" applyAlignment="1">
      <alignment horizontal="center"/>
    </xf>
    <xf numFmtId="0" fontId="5" fillId="0" borderId="6" xfId="0" applyFont="1" applyBorder="1"/>
    <xf numFmtId="0" fontId="5" fillId="0" borderId="10" xfId="0" applyFont="1" applyBorder="1"/>
    <xf numFmtId="0" fontId="5" fillId="0" borderId="14" xfId="0" applyFont="1" applyBorder="1"/>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164" fontId="2" fillId="0" borderId="3" xfId="0" applyNumberFormat="1" applyFont="1" applyBorder="1" applyAlignment="1">
      <alignment horizontal="center" vertical="top" wrapText="1"/>
    </xf>
    <xf numFmtId="0" fontId="2" fillId="0" borderId="4" xfId="0" applyFont="1" applyBorder="1" applyAlignment="1">
      <alignment horizontal="center" vertical="top" wrapText="1"/>
    </xf>
    <xf numFmtId="0" fontId="0" fillId="0" borderId="0" xfId="0" applyNumberFormat="1" applyBorder="1" applyAlignment="1">
      <alignment horizontal="center"/>
    </xf>
    <xf numFmtId="10" fontId="0" fillId="0" borderId="0" xfId="0" applyNumberFormat="1" applyAlignment="1">
      <alignment horizontal="center"/>
    </xf>
    <xf numFmtId="14" fontId="2" fillId="0" borderId="5" xfId="0" applyNumberFormat="1" applyFont="1" applyBorder="1" applyAlignment="1">
      <alignment horizontal="center" vertical="center"/>
    </xf>
    <xf numFmtId="14" fontId="2" fillId="0" borderId="9" xfId="0" applyNumberFormat="1" applyFont="1" applyBorder="1" applyAlignment="1">
      <alignment horizontal="center" vertical="center"/>
    </xf>
    <xf numFmtId="14" fontId="2" fillId="0" borderId="13" xfId="0" applyNumberFormat="1" applyFont="1" applyBorder="1" applyAlignment="1">
      <alignment horizontal="center" vertical="center"/>
    </xf>
    <xf numFmtId="0" fontId="0" fillId="0" borderId="17" xfId="0" applyBorder="1" applyAlignment="1">
      <alignment horizontal="center"/>
    </xf>
    <xf numFmtId="0" fontId="0" fillId="3" borderId="0" xfId="0" applyFill="1" applyAlignment="1">
      <alignment horizontal="center"/>
    </xf>
    <xf numFmtId="0" fontId="0" fillId="4" borderId="0" xfId="0" applyFill="1" applyAlignment="1">
      <alignment horizontal="center"/>
    </xf>
    <xf numFmtId="49" fontId="0" fillId="0" borderId="0" xfId="0" applyNumberFormat="1"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tabSelected="1" topLeftCell="A8" workbookViewId="0">
      <selection activeCell="C7" sqref="C7:C30"/>
    </sheetView>
  </sheetViews>
  <sheetFormatPr defaultRowHeight="15" x14ac:dyDescent="0.25"/>
  <cols>
    <col min="2" max="2" width="10.5703125" bestFit="1" customWidth="1"/>
    <col min="3" max="3" width="15.7109375" bestFit="1" customWidth="1"/>
    <col min="4" max="4" width="9.42578125" customWidth="1"/>
    <col min="5" max="5" width="9.85546875" customWidth="1"/>
    <col min="6" max="6" width="9.42578125" customWidth="1"/>
    <col min="8" max="8" width="12.42578125" customWidth="1"/>
    <col min="9" max="9" width="10.42578125" bestFit="1" customWidth="1"/>
    <col min="10" max="10" width="9.28515625" bestFit="1" customWidth="1"/>
    <col min="11" max="11" width="13.7109375" customWidth="1"/>
  </cols>
  <sheetData>
    <row r="1" spans="1:13" ht="15.75" thickBot="1" x14ac:dyDescent="0.3">
      <c r="A1" s="1"/>
      <c r="B1" s="1"/>
      <c r="C1" s="1"/>
      <c r="D1" s="1"/>
      <c r="E1" s="1"/>
      <c r="F1" s="2"/>
      <c r="G1" s="1"/>
      <c r="H1" s="1"/>
      <c r="I1" s="1"/>
      <c r="J1" s="1"/>
      <c r="K1" s="1"/>
      <c r="L1" s="1"/>
      <c r="M1" s="1"/>
    </row>
    <row r="2" spans="1:13" ht="26.25" thickBot="1" x14ac:dyDescent="0.3">
      <c r="A2" s="1"/>
      <c r="B2" s="3" t="s">
        <v>0</v>
      </c>
      <c r="C2" s="55" t="s">
        <v>94</v>
      </c>
      <c r="D2" s="56" t="s">
        <v>95</v>
      </c>
      <c r="E2" s="56" t="s">
        <v>96</v>
      </c>
      <c r="F2" s="57" t="s">
        <v>97</v>
      </c>
      <c r="G2" s="56" t="s">
        <v>98</v>
      </c>
      <c r="H2" s="56" t="s">
        <v>99</v>
      </c>
      <c r="I2" s="56" t="s">
        <v>100</v>
      </c>
      <c r="J2" s="56" t="s">
        <v>93</v>
      </c>
      <c r="K2" s="58" t="s">
        <v>101</v>
      </c>
      <c r="L2" s="1"/>
      <c r="M2" s="1"/>
    </row>
    <row r="3" spans="1:13" x14ac:dyDescent="0.25">
      <c r="A3" s="1"/>
      <c r="B3" s="61">
        <v>43107</v>
      </c>
      <c r="C3" s="52" t="s">
        <v>86</v>
      </c>
      <c r="D3" s="5"/>
      <c r="E3" s="6"/>
      <c r="F3" s="7"/>
      <c r="G3" s="6">
        <f>F3-E3</f>
        <v>0</v>
      </c>
      <c r="H3" s="6"/>
      <c r="I3" s="6">
        <f>H3*1.5</f>
        <v>0</v>
      </c>
      <c r="J3" s="7">
        <f>ABS(I3-G3)</f>
        <v>0</v>
      </c>
      <c r="K3" s="8" t="str">
        <f>IF(G3&gt;I3,"Y"," ")</f>
        <v xml:space="preserve"> </v>
      </c>
      <c r="L3" s="1"/>
      <c r="M3" s="1" t="s">
        <v>1</v>
      </c>
    </row>
    <row r="4" spans="1:13" x14ac:dyDescent="0.25">
      <c r="A4" s="1"/>
      <c r="B4" s="62"/>
      <c r="C4" s="53" t="s">
        <v>90</v>
      </c>
      <c r="D4" s="10"/>
      <c r="E4" s="11"/>
      <c r="F4" s="12"/>
      <c r="G4" s="11">
        <f t="shared" ref="G4:G6" si="0">F4-E4</f>
        <v>0</v>
      </c>
      <c r="H4" s="11"/>
      <c r="I4" s="11">
        <f t="shared" ref="I4:I6" si="1">H4*1.5</f>
        <v>0</v>
      </c>
      <c r="J4" s="12">
        <f t="shared" ref="J4:J6" si="2">ABS(I4-G4)</f>
        <v>0</v>
      </c>
      <c r="K4" s="13" t="str">
        <f t="shared" ref="K4:K30" si="3">IF(G4&gt;I4,"Y"," ")</f>
        <v xml:space="preserve"> </v>
      </c>
      <c r="L4" s="1"/>
      <c r="M4" s="1" t="s">
        <v>89</v>
      </c>
    </row>
    <row r="5" spans="1:13" x14ac:dyDescent="0.25">
      <c r="A5" s="1"/>
      <c r="B5" s="62"/>
      <c r="C5" s="53" t="s">
        <v>91</v>
      </c>
      <c r="D5" s="10"/>
      <c r="E5" s="11"/>
      <c r="F5" s="12"/>
      <c r="G5" s="11">
        <f t="shared" si="0"/>
        <v>0</v>
      </c>
      <c r="H5" s="11"/>
      <c r="I5" s="11">
        <f t="shared" si="1"/>
        <v>0</v>
      </c>
      <c r="J5" s="12">
        <f t="shared" si="2"/>
        <v>0</v>
      </c>
      <c r="K5" s="13" t="str">
        <f t="shared" si="3"/>
        <v xml:space="preserve"> </v>
      </c>
      <c r="L5" s="1"/>
      <c r="M5" s="1"/>
    </row>
    <row r="6" spans="1:13" ht="15.75" thickBot="1" x14ac:dyDescent="0.3">
      <c r="A6" s="1"/>
      <c r="B6" s="63"/>
      <c r="C6" s="54" t="s">
        <v>92</v>
      </c>
      <c r="D6" s="15"/>
      <c r="E6" s="16"/>
      <c r="F6" s="17"/>
      <c r="G6" s="16">
        <f t="shared" si="0"/>
        <v>0</v>
      </c>
      <c r="H6" s="16"/>
      <c r="I6" s="16">
        <f t="shared" si="1"/>
        <v>0</v>
      </c>
      <c r="J6" s="17">
        <f t="shared" si="2"/>
        <v>0</v>
      </c>
      <c r="K6" s="18" t="str">
        <f t="shared" si="3"/>
        <v xml:space="preserve"> </v>
      </c>
      <c r="L6" s="1"/>
      <c r="M6" s="1"/>
    </row>
    <row r="7" spans="1:13" x14ac:dyDescent="0.25">
      <c r="A7" s="1"/>
      <c r="B7" s="61">
        <v>43108</v>
      </c>
      <c r="C7" s="4" t="s">
        <v>109</v>
      </c>
      <c r="D7" s="5">
        <v>3.8</v>
      </c>
      <c r="E7" s="6">
        <v>0.6777777777777777</v>
      </c>
      <c r="F7" s="7">
        <v>0.72083333333333333</v>
      </c>
      <c r="G7" s="6">
        <f>F7-E7</f>
        <v>4.3055555555555625E-2</v>
      </c>
      <c r="H7" s="6">
        <v>2.2916666666666669E-2</v>
      </c>
      <c r="I7" s="6">
        <f>H7*1.5</f>
        <v>3.4375000000000003E-2</v>
      </c>
      <c r="J7" s="7">
        <f>ABS(I7-G7)</f>
        <v>8.6805555555556219E-3</v>
      </c>
      <c r="K7" s="8" t="str">
        <f t="shared" si="3"/>
        <v>Y</v>
      </c>
      <c r="L7" s="1"/>
      <c r="M7" s="1"/>
    </row>
    <row r="8" spans="1:13" x14ac:dyDescent="0.25">
      <c r="A8" s="1"/>
      <c r="B8" s="62"/>
      <c r="C8" s="9" t="s">
        <v>109</v>
      </c>
      <c r="D8" s="10">
        <v>1</v>
      </c>
      <c r="E8" s="11">
        <v>0.44375000000000003</v>
      </c>
      <c r="F8" s="12">
        <v>0.45555555555555555</v>
      </c>
      <c r="G8" s="11">
        <f t="shared" ref="G8:G10" si="4">F8-E8</f>
        <v>1.1805555555555514E-2</v>
      </c>
      <c r="H8" s="11">
        <v>2.6388888888888889E-2</v>
      </c>
      <c r="I8" s="11">
        <f t="shared" ref="I8:I10" si="5">H8*1.5</f>
        <v>3.9583333333333331E-2</v>
      </c>
      <c r="J8" s="12">
        <f t="shared" ref="J8:J10" si="6">ABS(I8-G8)</f>
        <v>2.7777777777777818E-2</v>
      </c>
      <c r="K8" s="13" t="str">
        <f t="shared" si="3"/>
        <v xml:space="preserve"> </v>
      </c>
      <c r="L8" s="1"/>
      <c r="M8" s="1"/>
    </row>
    <row r="9" spans="1:13" x14ac:dyDescent="0.25">
      <c r="A9" s="1"/>
      <c r="B9" s="62"/>
      <c r="C9" s="9" t="s">
        <v>109</v>
      </c>
      <c r="D9" s="10">
        <v>3.3</v>
      </c>
      <c r="E9" s="11">
        <v>0.4201388888888889</v>
      </c>
      <c r="F9" s="12">
        <v>0.42708333333333331</v>
      </c>
      <c r="G9" s="11">
        <f t="shared" si="4"/>
        <v>6.9444444444444198E-3</v>
      </c>
      <c r="H9" s="11">
        <v>1.3888888888888888E-2</v>
      </c>
      <c r="I9" s="11">
        <f t="shared" si="5"/>
        <v>2.0833333333333332E-2</v>
      </c>
      <c r="J9" s="12">
        <f t="shared" si="6"/>
        <v>1.3888888888888912E-2</v>
      </c>
      <c r="K9" s="13" t="str">
        <f t="shared" si="3"/>
        <v xml:space="preserve"> </v>
      </c>
      <c r="L9" s="1"/>
      <c r="M9" s="1"/>
    </row>
    <row r="10" spans="1:13" ht="15.75" thickBot="1" x14ac:dyDescent="0.3">
      <c r="A10" s="1"/>
      <c r="B10" s="63"/>
      <c r="C10" s="14" t="s">
        <v>109</v>
      </c>
      <c r="D10" s="15">
        <v>2.1</v>
      </c>
      <c r="E10" s="16">
        <v>0.28750000000000003</v>
      </c>
      <c r="F10" s="17">
        <v>0.29583333333333334</v>
      </c>
      <c r="G10" s="16">
        <f t="shared" si="4"/>
        <v>8.3333333333333037E-3</v>
      </c>
      <c r="H10" s="16">
        <v>1.3888888888888888E-2</v>
      </c>
      <c r="I10" s="16">
        <f t="shared" si="5"/>
        <v>2.0833333333333332E-2</v>
      </c>
      <c r="J10" s="17">
        <f t="shared" si="6"/>
        <v>1.2500000000000028E-2</v>
      </c>
      <c r="K10" s="18" t="str">
        <f t="shared" si="3"/>
        <v xml:space="preserve"> </v>
      </c>
      <c r="L10" s="1"/>
      <c r="M10" s="1"/>
    </row>
    <row r="11" spans="1:13" x14ac:dyDescent="0.25">
      <c r="A11" s="1"/>
      <c r="B11" s="61">
        <v>43109</v>
      </c>
      <c r="C11" s="4" t="s">
        <v>109</v>
      </c>
      <c r="D11" s="5">
        <v>1.6</v>
      </c>
      <c r="E11" s="6">
        <v>0.65625</v>
      </c>
      <c r="F11" s="7">
        <v>0.67569444444444438</v>
      </c>
      <c r="G11" s="6">
        <f>F11-E11</f>
        <v>1.9444444444444375E-2</v>
      </c>
      <c r="H11" s="6">
        <v>5.5555555555555558E-3</v>
      </c>
      <c r="I11" s="6">
        <f>H11*1.5</f>
        <v>8.3333333333333332E-3</v>
      </c>
      <c r="J11" s="7">
        <f>ABS(I11-G11)</f>
        <v>1.1111111111111042E-2</v>
      </c>
      <c r="K11" s="8" t="str">
        <f t="shared" si="3"/>
        <v>Y</v>
      </c>
      <c r="L11" s="1"/>
      <c r="M11" s="1"/>
    </row>
    <row r="12" spans="1:13" x14ac:dyDescent="0.25">
      <c r="A12" s="1"/>
      <c r="B12" s="62"/>
      <c r="C12" s="9" t="s">
        <v>109</v>
      </c>
      <c r="D12" s="10">
        <v>1</v>
      </c>
      <c r="E12" s="11">
        <v>0.54166666666666663</v>
      </c>
      <c r="F12" s="12">
        <v>0.54652777777777783</v>
      </c>
      <c r="G12" s="11">
        <f t="shared" ref="G12:G14" si="7">F12-E12</f>
        <v>4.8611111111112049E-3</v>
      </c>
      <c r="H12" s="11">
        <v>6.2499999999999995E-3</v>
      </c>
      <c r="I12" s="11">
        <f t="shared" ref="I12:I14" si="8">H12*1.5</f>
        <v>9.3749999999999997E-3</v>
      </c>
      <c r="J12" s="12">
        <f t="shared" ref="J12:J14" si="9">ABS(I12-G12)</f>
        <v>4.5138888888887948E-3</v>
      </c>
      <c r="K12" s="13" t="str">
        <f t="shared" si="3"/>
        <v xml:space="preserve"> </v>
      </c>
      <c r="L12" s="1"/>
      <c r="M12" s="1"/>
    </row>
    <row r="13" spans="1:13" x14ac:dyDescent="0.25">
      <c r="A13" s="1"/>
      <c r="B13" s="62"/>
      <c r="C13" s="9" t="s">
        <v>109</v>
      </c>
      <c r="D13" s="10">
        <v>1.5</v>
      </c>
      <c r="E13" s="11">
        <v>0.6118055555555556</v>
      </c>
      <c r="F13" s="12">
        <v>0.63611111111111118</v>
      </c>
      <c r="G13" s="11">
        <f t="shared" si="7"/>
        <v>2.430555555555558E-2</v>
      </c>
      <c r="H13" s="11">
        <v>9.7222222222222224E-3</v>
      </c>
      <c r="I13" s="11">
        <f t="shared" si="8"/>
        <v>1.4583333333333334E-2</v>
      </c>
      <c r="J13" s="12">
        <f t="shared" si="9"/>
        <v>9.7222222222222467E-3</v>
      </c>
      <c r="K13" s="13" t="str">
        <f t="shared" si="3"/>
        <v>Y</v>
      </c>
      <c r="L13" s="1"/>
      <c r="M13" s="1"/>
    </row>
    <row r="14" spans="1:13" ht="15.75" thickBot="1" x14ac:dyDescent="0.3">
      <c r="A14" s="1"/>
      <c r="B14" s="63"/>
      <c r="C14" s="14" t="s">
        <v>109</v>
      </c>
      <c r="D14" s="15">
        <v>1.2</v>
      </c>
      <c r="E14" s="16">
        <v>0.41944444444444445</v>
      </c>
      <c r="F14" s="17">
        <v>0.4284722222222222</v>
      </c>
      <c r="G14" s="16">
        <f t="shared" si="7"/>
        <v>9.0277777777777457E-3</v>
      </c>
      <c r="H14" s="16">
        <v>9.0277777777777787E-3</v>
      </c>
      <c r="I14" s="16">
        <f t="shared" si="8"/>
        <v>1.3541666666666667E-2</v>
      </c>
      <c r="J14" s="17">
        <f t="shared" si="9"/>
        <v>4.5138888888889214E-3</v>
      </c>
      <c r="K14" s="18" t="str">
        <f t="shared" si="3"/>
        <v xml:space="preserve"> </v>
      </c>
      <c r="L14" s="1"/>
      <c r="M14" s="1"/>
    </row>
    <row r="15" spans="1:13" x14ac:dyDescent="0.25">
      <c r="A15" s="1"/>
      <c r="B15" s="61">
        <v>43110</v>
      </c>
      <c r="C15" s="4" t="s">
        <v>109</v>
      </c>
      <c r="D15" s="5">
        <v>1</v>
      </c>
      <c r="E15" s="6">
        <v>0.3666666666666667</v>
      </c>
      <c r="F15" s="7">
        <v>0.37986111111111115</v>
      </c>
      <c r="G15" s="6">
        <f>F15-E15</f>
        <v>1.3194444444444453E-2</v>
      </c>
      <c r="H15" s="6">
        <v>9.0277777777777787E-3</v>
      </c>
      <c r="I15" s="6">
        <f>H15*1.5</f>
        <v>1.3541666666666667E-2</v>
      </c>
      <c r="J15" s="7">
        <f>ABS(I15-G15)</f>
        <v>3.4722222222221405E-4</v>
      </c>
      <c r="K15" s="8" t="str">
        <f t="shared" si="3"/>
        <v xml:space="preserve"> </v>
      </c>
      <c r="L15" s="1"/>
      <c r="M15" s="1"/>
    </row>
    <row r="16" spans="1:13" x14ac:dyDescent="0.25">
      <c r="A16" s="1"/>
      <c r="B16" s="62"/>
      <c r="C16" s="9" t="s">
        <v>109</v>
      </c>
      <c r="D16" s="10">
        <v>1.1000000000000001</v>
      </c>
      <c r="E16" s="11">
        <v>0.4597222222222222</v>
      </c>
      <c r="F16" s="12">
        <v>0.46666666666666662</v>
      </c>
      <c r="G16" s="11">
        <f t="shared" ref="G16:G18" si="10">F16-E16</f>
        <v>6.9444444444444198E-3</v>
      </c>
      <c r="H16" s="11">
        <v>1.2499999999999999E-2</v>
      </c>
      <c r="I16" s="11">
        <f t="shared" ref="I16:I18" si="11">H16*1.5</f>
        <v>1.8749999999999999E-2</v>
      </c>
      <c r="J16" s="12">
        <f t="shared" ref="J16:J18" si="12">ABS(I16-G16)</f>
        <v>1.180555555555558E-2</v>
      </c>
      <c r="K16" s="13" t="str">
        <f t="shared" si="3"/>
        <v xml:space="preserve"> </v>
      </c>
      <c r="L16" s="1"/>
      <c r="M16" s="1"/>
    </row>
    <row r="17" spans="1:13" x14ac:dyDescent="0.25">
      <c r="A17" s="1"/>
      <c r="B17" s="62"/>
      <c r="C17" s="9" t="s">
        <v>109</v>
      </c>
      <c r="D17" s="10">
        <v>2.7</v>
      </c>
      <c r="E17" s="11">
        <v>0.60138888888888886</v>
      </c>
      <c r="F17" s="12">
        <v>0.62152777777777779</v>
      </c>
      <c r="G17" s="11">
        <f t="shared" si="10"/>
        <v>2.0138888888888928E-2</v>
      </c>
      <c r="H17" s="11">
        <v>1.8749999999999999E-2</v>
      </c>
      <c r="I17" s="11">
        <f t="shared" si="11"/>
        <v>2.8124999999999997E-2</v>
      </c>
      <c r="J17" s="12">
        <f t="shared" si="12"/>
        <v>7.9861111111110689E-3</v>
      </c>
      <c r="K17" s="13" t="str">
        <f t="shared" si="3"/>
        <v xml:space="preserve"> </v>
      </c>
      <c r="L17" s="1"/>
      <c r="M17" s="1"/>
    </row>
    <row r="18" spans="1:13" ht="15.75" thickBot="1" x14ac:dyDescent="0.3">
      <c r="A18" s="1"/>
      <c r="B18" s="63"/>
      <c r="C18" s="14" t="s">
        <v>109</v>
      </c>
      <c r="D18" s="15">
        <v>2.9</v>
      </c>
      <c r="E18" s="16">
        <v>0.46249999999999997</v>
      </c>
      <c r="F18" s="17">
        <v>0.48125000000000001</v>
      </c>
      <c r="G18" s="16">
        <f t="shared" si="10"/>
        <v>1.8750000000000044E-2</v>
      </c>
      <c r="H18" s="16">
        <v>2.7083333333333334E-2</v>
      </c>
      <c r="I18" s="16">
        <f t="shared" si="11"/>
        <v>4.0625000000000001E-2</v>
      </c>
      <c r="J18" s="17">
        <f t="shared" si="12"/>
        <v>2.1874999999999957E-2</v>
      </c>
      <c r="K18" s="18" t="str">
        <f t="shared" si="3"/>
        <v xml:space="preserve"> </v>
      </c>
      <c r="L18" s="1"/>
      <c r="M18" s="1"/>
    </row>
    <row r="19" spans="1:13" x14ac:dyDescent="0.25">
      <c r="A19" s="1"/>
      <c r="B19" s="61">
        <v>43111</v>
      </c>
      <c r="C19" s="4" t="s">
        <v>109</v>
      </c>
      <c r="D19" s="5">
        <v>3.3</v>
      </c>
      <c r="E19" s="6">
        <v>0.33888888888888885</v>
      </c>
      <c r="F19" s="7">
        <v>0.3527777777777778</v>
      </c>
      <c r="G19" s="6">
        <f>F19-E19</f>
        <v>1.3888888888888951E-2</v>
      </c>
      <c r="H19" s="6">
        <v>3.5416666666666666E-2</v>
      </c>
      <c r="I19" s="6">
        <f>H19*1.5</f>
        <v>5.3124999999999999E-2</v>
      </c>
      <c r="J19" s="7">
        <f>ABS(I19-G19)</f>
        <v>3.9236111111111048E-2</v>
      </c>
      <c r="K19" s="8" t="str">
        <f t="shared" si="3"/>
        <v xml:space="preserve"> </v>
      </c>
      <c r="L19" s="1"/>
      <c r="M19" s="1"/>
    </row>
    <row r="20" spans="1:13" x14ac:dyDescent="0.25">
      <c r="A20" s="1"/>
      <c r="B20" s="62"/>
      <c r="C20" s="9" t="s">
        <v>109</v>
      </c>
      <c r="D20" s="10">
        <v>2.2000000000000002</v>
      </c>
      <c r="E20" s="11">
        <v>0.60069444444444442</v>
      </c>
      <c r="F20" s="12">
        <v>0.60972222222222217</v>
      </c>
      <c r="G20" s="11">
        <f t="shared" ref="G20:G22" si="13">F20-E20</f>
        <v>9.0277777777777457E-3</v>
      </c>
      <c r="H20" s="11">
        <v>8.3333333333333332E-3</v>
      </c>
      <c r="I20" s="11">
        <f t="shared" ref="I20:I22" si="14">H20*1.5</f>
        <v>1.2500000000000001E-2</v>
      </c>
      <c r="J20" s="12">
        <f t="shared" ref="J20:J22" si="15">ABS(I20-G20)</f>
        <v>3.472222222222255E-3</v>
      </c>
      <c r="K20" s="13" t="str">
        <f t="shared" si="3"/>
        <v xml:space="preserve"> </v>
      </c>
      <c r="L20" s="1"/>
      <c r="M20" s="1"/>
    </row>
    <row r="21" spans="1:13" x14ac:dyDescent="0.25">
      <c r="A21" s="1"/>
      <c r="B21" s="62"/>
      <c r="C21" s="9" t="s">
        <v>109</v>
      </c>
      <c r="D21" s="10">
        <v>3.3</v>
      </c>
      <c r="E21" s="11">
        <v>0.41736111111111113</v>
      </c>
      <c r="F21" s="12">
        <v>0.43263888888888885</v>
      </c>
      <c r="G21" s="11">
        <f t="shared" si="13"/>
        <v>1.5277777777777724E-2</v>
      </c>
      <c r="H21" s="11">
        <v>3.4722222222222224E-2</v>
      </c>
      <c r="I21" s="11">
        <f t="shared" si="14"/>
        <v>5.2083333333333336E-2</v>
      </c>
      <c r="J21" s="12">
        <f t="shared" si="15"/>
        <v>3.6805555555555612E-2</v>
      </c>
      <c r="K21" s="13" t="str">
        <f t="shared" si="3"/>
        <v xml:space="preserve"> </v>
      </c>
      <c r="L21" s="1"/>
      <c r="M21" s="1"/>
    </row>
    <row r="22" spans="1:13" ht="15.75" thickBot="1" x14ac:dyDescent="0.3">
      <c r="A22" s="1"/>
      <c r="B22" s="63"/>
      <c r="C22" s="14" t="s">
        <v>109</v>
      </c>
      <c r="D22" s="15">
        <v>4.8</v>
      </c>
      <c r="E22" s="16">
        <v>0.6972222222222223</v>
      </c>
      <c r="F22" s="17">
        <v>0.71597222222222223</v>
      </c>
      <c r="G22" s="16">
        <f t="shared" si="13"/>
        <v>1.8749999999999933E-2</v>
      </c>
      <c r="H22" s="16">
        <v>3.125E-2</v>
      </c>
      <c r="I22" s="16">
        <f t="shared" si="14"/>
        <v>4.6875E-2</v>
      </c>
      <c r="J22" s="17">
        <f t="shared" si="15"/>
        <v>2.8125000000000067E-2</v>
      </c>
      <c r="K22" s="18" t="str">
        <f t="shared" si="3"/>
        <v xml:space="preserve"> </v>
      </c>
      <c r="L22" s="1"/>
      <c r="M22" s="1"/>
    </row>
    <row r="23" spans="1:13" x14ac:dyDescent="0.25">
      <c r="A23" s="1"/>
      <c r="B23" s="61">
        <v>43112</v>
      </c>
      <c r="C23" s="4" t="s">
        <v>109</v>
      </c>
      <c r="D23" s="5">
        <v>2.1</v>
      </c>
      <c r="E23" s="6">
        <v>0.38541666666666669</v>
      </c>
      <c r="F23" s="7">
        <v>0.40069444444444446</v>
      </c>
      <c r="G23" s="6">
        <f>F23-E23</f>
        <v>1.5277777777777779E-2</v>
      </c>
      <c r="H23" s="6">
        <v>2.2916666666666669E-2</v>
      </c>
      <c r="I23" s="6">
        <f>H23*1.5</f>
        <v>3.4375000000000003E-2</v>
      </c>
      <c r="J23" s="7">
        <f>ABS(I23-G23)</f>
        <v>1.9097222222222224E-2</v>
      </c>
      <c r="K23" s="8" t="str">
        <f t="shared" si="3"/>
        <v xml:space="preserve"> </v>
      </c>
      <c r="L23" s="1"/>
      <c r="M23" s="1"/>
    </row>
    <row r="24" spans="1:13" x14ac:dyDescent="0.25">
      <c r="A24" s="1"/>
      <c r="B24" s="62"/>
      <c r="C24" s="9" t="s">
        <v>109</v>
      </c>
      <c r="D24" s="10">
        <v>4.5</v>
      </c>
      <c r="E24" s="11">
        <v>0.70416666666666661</v>
      </c>
      <c r="F24" s="12">
        <v>0.71944444444444444</v>
      </c>
      <c r="G24" s="11">
        <f t="shared" ref="G24:G26" si="16">F24-E24</f>
        <v>1.5277777777777835E-2</v>
      </c>
      <c r="H24" s="11">
        <v>3.3333333333333333E-2</v>
      </c>
      <c r="I24" s="11">
        <f t="shared" ref="I24:I26" si="17">H24*1.5</f>
        <v>0.05</v>
      </c>
      <c r="J24" s="12">
        <f t="shared" ref="J24:J26" si="18">ABS(I24-G24)</f>
        <v>3.4722222222222168E-2</v>
      </c>
      <c r="K24" s="13" t="str">
        <f t="shared" si="3"/>
        <v xml:space="preserve"> </v>
      </c>
      <c r="L24" s="1"/>
      <c r="M24" s="1"/>
    </row>
    <row r="25" spans="1:13" x14ac:dyDescent="0.25">
      <c r="A25" s="1"/>
      <c r="B25" s="62"/>
      <c r="C25" s="9" t="s">
        <v>109</v>
      </c>
      <c r="D25" s="10">
        <v>1.6</v>
      </c>
      <c r="E25" s="11">
        <v>0.39930555555555558</v>
      </c>
      <c r="F25" s="12">
        <v>0.41111111111111115</v>
      </c>
      <c r="G25" s="11">
        <f t="shared" si="16"/>
        <v>1.1805555555555569E-2</v>
      </c>
      <c r="H25" s="11">
        <v>9.0277777777777787E-3</v>
      </c>
      <c r="I25" s="11">
        <f t="shared" si="17"/>
        <v>1.3541666666666667E-2</v>
      </c>
      <c r="J25" s="12">
        <f t="shared" si="18"/>
        <v>1.736111111111098E-3</v>
      </c>
      <c r="K25" s="13" t="str">
        <f t="shared" si="3"/>
        <v xml:space="preserve"> </v>
      </c>
      <c r="L25" s="1"/>
      <c r="M25" s="1"/>
    </row>
    <row r="26" spans="1:13" ht="15.75" thickBot="1" x14ac:dyDescent="0.3">
      <c r="A26" s="1"/>
      <c r="B26" s="63"/>
      <c r="C26" s="14" t="s">
        <v>109</v>
      </c>
      <c r="D26" s="15">
        <v>5.6</v>
      </c>
      <c r="E26" s="16">
        <v>0.33194444444444443</v>
      </c>
      <c r="F26" s="17">
        <v>0.34166666666666662</v>
      </c>
      <c r="G26" s="16">
        <f t="shared" si="16"/>
        <v>9.7222222222221877E-3</v>
      </c>
      <c r="H26" s="16">
        <v>2.4999999999999998E-2</v>
      </c>
      <c r="I26" s="16">
        <f t="shared" si="17"/>
        <v>3.7499999999999999E-2</v>
      </c>
      <c r="J26" s="17">
        <f t="shared" si="18"/>
        <v>2.7777777777777811E-2</v>
      </c>
      <c r="K26" s="18" t="str">
        <f t="shared" si="3"/>
        <v xml:space="preserve"> </v>
      </c>
      <c r="L26" s="1"/>
      <c r="M26" s="1"/>
    </row>
    <row r="27" spans="1:13" x14ac:dyDescent="0.25">
      <c r="A27" s="1"/>
      <c r="B27" s="61">
        <v>43113</v>
      </c>
      <c r="C27" s="4" t="s">
        <v>109</v>
      </c>
      <c r="D27" s="5">
        <v>2.2999999999999998</v>
      </c>
      <c r="E27" s="6">
        <v>0.56874999999999998</v>
      </c>
      <c r="F27" s="7">
        <v>0.57986111111111105</v>
      </c>
      <c r="G27" s="6">
        <f>F27-E27</f>
        <v>1.1111111111111072E-2</v>
      </c>
      <c r="H27" s="6">
        <v>5.5555555555555558E-3</v>
      </c>
      <c r="I27" s="6">
        <f>H27*1.5</f>
        <v>8.3333333333333332E-3</v>
      </c>
      <c r="J27" s="7">
        <f>ABS(I27-G27)</f>
        <v>2.7777777777777384E-3</v>
      </c>
      <c r="K27" s="8" t="str">
        <f t="shared" si="3"/>
        <v>Y</v>
      </c>
      <c r="L27" s="1"/>
      <c r="M27" s="1"/>
    </row>
    <row r="28" spans="1:13" x14ac:dyDescent="0.25">
      <c r="A28" s="1"/>
      <c r="B28" s="62"/>
      <c r="C28" s="9" t="s">
        <v>109</v>
      </c>
      <c r="D28" s="10">
        <v>1.1000000000000001</v>
      </c>
      <c r="E28" s="11">
        <v>0.45277777777777778</v>
      </c>
      <c r="F28" s="12">
        <v>0.4597222222222222</v>
      </c>
      <c r="G28" s="11">
        <f t="shared" ref="G28:G30" si="19">F28-E28</f>
        <v>6.9444444444444198E-3</v>
      </c>
      <c r="H28" s="11">
        <v>2.9166666666666664E-2</v>
      </c>
      <c r="I28" s="11">
        <f t="shared" ref="I28:I30" si="20">H28*1.5</f>
        <v>4.3749999999999997E-2</v>
      </c>
      <c r="J28" s="12">
        <f t="shared" ref="J28:J30" si="21">ABS(I28-G28)</f>
        <v>3.6805555555555577E-2</v>
      </c>
      <c r="K28" s="13" t="str">
        <f t="shared" si="3"/>
        <v xml:space="preserve"> </v>
      </c>
      <c r="L28" s="1"/>
      <c r="M28" s="1"/>
    </row>
    <row r="29" spans="1:13" x14ac:dyDescent="0.25">
      <c r="A29" s="1"/>
      <c r="B29" s="62"/>
      <c r="C29" s="9" t="s">
        <v>109</v>
      </c>
      <c r="D29" s="10">
        <v>2.1</v>
      </c>
      <c r="E29" s="11">
        <v>0.62777777777777777</v>
      </c>
      <c r="F29" s="12">
        <v>0.64027777777777783</v>
      </c>
      <c r="G29" s="11">
        <f t="shared" si="19"/>
        <v>1.2500000000000067E-2</v>
      </c>
      <c r="H29" s="11">
        <v>1.8749999999999999E-2</v>
      </c>
      <c r="I29" s="11">
        <f t="shared" si="20"/>
        <v>2.8124999999999997E-2</v>
      </c>
      <c r="J29" s="12">
        <f t="shared" si="21"/>
        <v>1.5624999999999931E-2</v>
      </c>
      <c r="K29" s="13" t="str">
        <f t="shared" si="3"/>
        <v xml:space="preserve"> </v>
      </c>
      <c r="L29" s="1"/>
      <c r="M29" s="1"/>
    </row>
    <row r="30" spans="1:13" ht="15.75" thickBot="1" x14ac:dyDescent="0.3">
      <c r="A30" s="1"/>
      <c r="B30" s="63"/>
      <c r="C30" s="14" t="s">
        <v>109</v>
      </c>
      <c r="D30" s="15">
        <v>1.2</v>
      </c>
      <c r="E30" s="16">
        <v>0.51111111111111118</v>
      </c>
      <c r="F30" s="17">
        <v>0.5180555555555556</v>
      </c>
      <c r="G30" s="16">
        <f t="shared" si="19"/>
        <v>6.9444444444444198E-3</v>
      </c>
      <c r="H30" s="16">
        <v>3.472222222222222E-3</v>
      </c>
      <c r="I30" s="16">
        <f t="shared" si="20"/>
        <v>5.208333333333333E-3</v>
      </c>
      <c r="J30" s="17">
        <f t="shared" si="21"/>
        <v>1.7361111111110867E-3</v>
      </c>
      <c r="K30" s="18" t="str">
        <f t="shared" si="3"/>
        <v>Y</v>
      </c>
      <c r="L30" s="1"/>
      <c r="M30" s="1"/>
    </row>
    <row r="31" spans="1:13" x14ac:dyDescent="0.25">
      <c r="A31" s="1"/>
      <c r="B31" s="1"/>
      <c r="C31" s="1"/>
      <c r="D31" s="1"/>
      <c r="E31" s="1"/>
      <c r="F31" s="2"/>
      <c r="G31" s="1"/>
      <c r="H31" s="1"/>
      <c r="I31" s="1"/>
      <c r="J31" s="1"/>
      <c r="K31" s="1"/>
      <c r="L31" s="1"/>
      <c r="M31" s="1"/>
    </row>
    <row r="32" spans="1:13" x14ac:dyDescent="0.25">
      <c r="K32" s="51" t="s">
        <v>88</v>
      </c>
    </row>
    <row r="33" spans="3:11" x14ac:dyDescent="0.25">
      <c r="K33" s="24">
        <f>COUNTIF(K7:K30, "Y")</f>
        <v>5</v>
      </c>
    </row>
    <row r="36" spans="3:11" x14ac:dyDescent="0.25">
      <c r="C36" t="s">
        <v>105</v>
      </c>
    </row>
    <row r="37" spans="3:11" x14ac:dyDescent="0.25">
      <c r="C37" t="s">
        <v>106</v>
      </c>
    </row>
    <row r="38" spans="3:11" x14ac:dyDescent="0.25">
      <c r="D38" t="s">
        <v>107</v>
      </c>
    </row>
    <row r="40" spans="3:11" x14ac:dyDescent="0.25">
      <c r="C40" t="s">
        <v>108</v>
      </c>
    </row>
  </sheetData>
  <mergeCells count="7">
    <mergeCell ref="B23:B26"/>
    <mergeCell ref="B27:B30"/>
    <mergeCell ref="B3:B6"/>
    <mergeCell ref="B7:B10"/>
    <mergeCell ref="B11:B14"/>
    <mergeCell ref="B15:B18"/>
    <mergeCell ref="B19:B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opLeftCell="A31" workbookViewId="0">
      <selection activeCell="N31" sqref="N31"/>
    </sheetView>
  </sheetViews>
  <sheetFormatPr defaultRowHeight="15" x14ac:dyDescent="0.25"/>
  <cols>
    <col min="12" max="12" width="9.140625" bestFit="1" customWidth="1"/>
  </cols>
  <sheetData>
    <row r="1" spans="1:18" x14ac:dyDescent="0.25">
      <c r="A1" t="s">
        <v>13</v>
      </c>
    </row>
    <row r="2" spans="1:18" ht="15.75" thickBot="1" x14ac:dyDescent="0.3">
      <c r="A2" s="21" t="s">
        <v>0</v>
      </c>
      <c r="B2" s="22">
        <v>43107</v>
      </c>
      <c r="C2" s="22">
        <v>43108</v>
      </c>
      <c r="D2" s="22">
        <v>43109</v>
      </c>
      <c r="E2" s="22">
        <v>43110</v>
      </c>
      <c r="F2" s="22">
        <v>43111</v>
      </c>
      <c r="G2" s="22">
        <v>43112</v>
      </c>
      <c r="H2" s="22">
        <v>43113</v>
      </c>
      <c r="L2" s="25" t="s">
        <v>17</v>
      </c>
      <c r="M2" s="25"/>
      <c r="N2" s="25"/>
      <c r="O2" s="25"/>
      <c r="P2" s="25"/>
      <c r="Q2" s="28"/>
    </row>
    <row r="3" spans="1:18" ht="15.75" thickBot="1" x14ac:dyDescent="0.3">
      <c r="A3" s="21" t="s">
        <v>2</v>
      </c>
      <c r="B3" s="21">
        <v>7</v>
      </c>
      <c r="C3" s="21">
        <f t="shared" ref="C3:H3" si="0">SUM(L4:L11)</f>
        <v>27</v>
      </c>
      <c r="D3" s="21">
        <f t="shared" si="0"/>
        <v>45</v>
      </c>
      <c r="E3" s="21">
        <f t="shared" si="0"/>
        <v>51</v>
      </c>
      <c r="F3" s="21">
        <f t="shared" si="0"/>
        <v>36</v>
      </c>
      <c r="G3" s="21">
        <f t="shared" si="0"/>
        <v>44</v>
      </c>
      <c r="H3" s="21">
        <f t="shared" si="0"/>
        <v>10</v>
      </c>
      <c r="J3" s="36">
        <v>43107</v>
      </c>
      <c r="L3" s="22">
        <v>43108</v>
      </c>
      <c r="M3" s="22">
        <v>43109</v>
      </c>
      <c r="N3" s="22">
        <v>43110</v>
      </c>
      <c r="O3" s="22">
        <v>43111</v>
      </c>
      <c r="P3" s="29">
        <v>43112</v>
      </c>
      <c r="Q3" s="36">
        <v>43113</v>
      </c>
    </row>
    <row r="4" spans="1:18" x14ac:dyDescent="0.25">
      <c r="A4" s="23" t="s">
        <v>3</v>
      </c>
      <c r="B4" s="19">
        <f ca="1">ROUND((RAND()*B$3)+0.5,0)</f>
        <v>5</v>
      </c>
      <c r="C4" s="19">
        <f t="shared" ref="C4:H4" ca="1" si="1">ROUND((RAND()*C$3)+0.5,0)</f>
        <v>5</v>
      </c>
      <c r="D4" s="19">
        <f t="shared" ca="1" si="1"/>
        <v>7</v>
      </c>
      <c r="E4" s="19">
        <f t="shared" ca="1" si="1"/>
        <v>31</v>
      </c>
      <c r="F4" s="19">
        <f t="shared" ca="1" si="1"/>
        <v>25</v>
      </c>
      <c r="G4" s="19">
        <f t="shared" ca="1" si="1"/>
        <v>26</v>
      </c>
      <c r="H4" s="19">
        <f t="shared" ca="1" si="1"/>
        <v>7</v>
      </c>
      <c r="J4" s="39" t="s">
        <v>54</v>
      </c>
      <c r="K4" s="37">
        <v>190</v>
      </c>
      <c r="L4" s="20">
        <v>4</v>
      </c>
      <c r="M4" s="20">
        <v>4</v>
      </c>
      <c r="N4" s="20">
        <v>6</v>
      </c>
      <c r="O4" s="20">
        <v>4</v>
      </c>
      <c r="P4" s="30">
        <v>4</v>
      </c>
      <c r="Q4" s="31">
        <v>5</v>
      </c>
      <c r="R4" s="33" t="s">
        <v>14</v>
      </c>
    </row>
    <row r="5" spans="1:18" ht="15.75" thickBot="1" x14ac:dyDescent="0.3">
      <c r="A5" s="23" t="s">
        <v>4</v>
      </c>
      <c r="B5" s="19">
        <f t="shared" ref="B5:H12" ca="1" si="2">ROUND((RAND()*B$3)+0.5,0)</f>
        <v>1</v>
      </c>
      <c r="C5" s="19">
        <f t="shared" ca="1" si="2"/>
        <v>27</v>
      </c>
      <c r="D5" s="19">
        <f t="shared" ca="1" si="2"/>
        <v>1</v>
      </c>
      <c r="E5" s="19">
        <f t="shared" ca="1" si="2"/>
        <v>33</v>
      </c>
      <c r="F5" s="19">
        <f t="shared" ca="1" si="2"/>
        <v>12</v>
      </c>
      <c r="G5" s="19">
        <f t="shared" ca="1" si="2"/>
        <v>6</v>
      </c>
      <c r="H5" s="19">
        <f t="shared" ca="1" si="2"/>
        <v>3</v>
      </c>
      <c r="J5" s="38">
        <v>7</v>
      </c>
      <c r="K5" s="20">
        <v>191</v>
      </c>
      <c r="L5" s="20">
        <v>4</v>
      </c>
      <c r="M5" s="20">
        <v>8</v>
      </c>
      <c r="N5" s="20">
        <v>11</v>
      </c>
      <c r="O5" s="20">
        <v>5</v>
      </c>
      <c r="P5" s="30">
        <v>6</v>
      </c>
      <c r="Q5" s="31">
        <v>0</v>
      </c>
      <c r="R5" s="34" t="s">
        <v>15</v>
      </c>
    </row>
    <row r="6" spans="1:18" ht="15.75" thickBot="1" x14ac:dyDescent="0.3">
      <c r="A6" s="23" t="s">
        <v>5</v>
      </c>
      <c r="B6" s="19">
        <f t="shared" ca="1" si="2"/>
        <v>4</v>
      </c>
      <c r="C6" s="19">
        <f t="shared" ca="1" si="2"/>
        <v>9</v>
      </c>
      <c r="D6" s="19">
        <f t="shared" ca="1" si="2"/>
        <v>8</v>
      </c>
      <c r="E6" s="19">
        <f t="shared" ca="1" si="2"/>
        <v>17</v>
      </c>
      <c r="F6" s="19">
        <f t="shared" ca="1" si="2"/>
        <v>7</v>
      </c>
      <c r="G6" s="19">
        <f t="shared" ca="1" si="2"/>
        <v>10</v>
      </c>
      <c r="H6" s="19">
        <f t="shared" ca="1" si="2"/>
        <v>4</v>
      </c>
      <c r="J6" s="24"/>
      <c r="K6" s="20">
        <v>192</v>
      </c>
      <c r="L6" s="20">
        <v>3</v>
      </c>
      <c r="M6" s="20">
        <v>7</v>
      </c>
      <c r="N6" s="20">
        <v>10</v>
      </c>
      <c r="O6" s="20">
        <v>4</v>
      </c>
      <c r="P6" s="30">
        <v>7</v>
      </c>
      <c r="Q6" s="32">
        <v>5</v>
      </c>
      <c r="R6" s="35" t="s">
        <v>16</v>
      </c>
    </row>
    <row r="7" spans="1:18" x14ac:dyDescent="0.25">
      <c r="A7" s="23" t="s">
        <v>6</v>
      </c>
      <c r="B7" s="19">
        <f t="shared" ca="1" si="2"/>
        <v>3</v>
      </c>
      <c r="C7" s="19">
        <f t="shared" ca="1" si="2"/>
        <v>4</v>
      </c>
      <c r="D7" s="19">
        <f t="shared" ca="1" si="2"/>
        <v>37</v>
      </c>
      <c r="E7" s="19">
        <f t="shared" ca="1" si="2"/>
        <v>6</v>
      </c>
      <c r="F7" s="19">
        <f t="shared" ca="1" si="2"/>
        <v>18</v>
      </c>
      <c r="G7" s="19">
        <f t="shared" ca="1" si="2"/>
        <v>39</v>
      </c>
      <c r="H7" s="19">
        <f t="shared" ca="1" si="2"/>
        <v>3</v>
      </c>
      <c r="J7" s="24"/>
      <c r="K7" s="20">
        <v>193</v>
      </c>
      <c r="L7" s="20">
        <v>2</v>
      </c>
      <c r="M7" s="20">
        <v>5</v>
      </c>
      <c r="N7" s="20">
        <v>7</v>
      </c>
      <c r="O7" s="20">
        <v>3</v>
      </c>
      <c r="P7" s="20">
        <v>8</v>
      </c>
      <c r="Q7" s="27"/>
      <c r="R7" s="24"/>
    </row>
    <row r="8" spans="1:18" x14ac:dyDescent="0.25">
      <c r="A8" s="23" t="s">
        <v>7</v>
      </c>
      <c r="B8" s="19">
        <f t="shared" ca="1" si="2"/>
        <v>2</v>
      </c>
      <c r="C8" s="19">
        <f t="shared" ca="1" si="2"/>
        <v>6</v>
      </c>
      <c r="D8" s="19">
        <f t="shared" ca="1" si="2"/>
        <v>18</v>
      </c>
      <c r="E8" s="19">
        <f t="shared" ca="1" si="2"/>
        <v>44</v>
      </c>
      <c r="F8" s="19">
        <f t="shared" ca="1" si="2"/>
        <v>21</v>
      </c>
      <c r="G8" s="19">
        <f t="shared" ca="1" si="2"/>
        <v>15</v>
      </c>
      <c r="H8" s="19">
        <f t="shared" ca="1" si="2"/>
        <v>1</v>
      </c>
      <c r="J8" s="24"/>
      <c r="K8" s="20">
        <v>194</v>
      </c>
      <c r="L8" s="20">
        <v>4</v>
      </c>
      <c r="M8" s="20">
        <v>5</v>
      </c>
      <c r="N8" s="20">
        <v>4</v>
      </c>
      <c r="O8" s="20">
        <v>5</v>
      </c>
      <c r="P8" s="20">
        <v>4</v>
      </c>
      <c r="Q8" s="27"/>
      <c r="R8" s="24"/>
    </row>
    <row r="9" spans="1:18" x14ac:dyDescent="0.25">
      <c r="A9" s="23" t="s">
        <v>8</v>
      </c>
      <c r="B9" s="19">
        <f t="shared" ca="1" si="2"/>
        <v>1</v>
      </c>
      <c r="C9" s="19">
        <f t="shared" ca="1" si="2"/>
        <v>4</v>
      </c>
      <c r="D9" s="19">
        <f t="shared" ca="1" si="2"/>
        <v>35</v>
      </c>
      <c r="E9" s="19">
        <f t="shared" ca="1" si="2"/>
        <v>2</v>
      </c>
      <c r="F9" s="19">
        <f t="shared" ca="1" si="2"/>
        <v>27</v>
      </c>
      <c r="G9" s="19">
        <f t="shared" ca="1" si="2"/>
        <v>22</v>
      </c>
      <c r="H9" s="19">
        <f t="shared" ca="1" si="2"/>
        <v>2</v>
      </c>
      <c r="J9" s="24"/>
      <c r="K9" s="20">
        <v>195</v>
      </c>
      <c r="L9" s="20">
        <v>0</v>
      </c>
      <c r="M9" s="20">
        <v>5</v>
      </c>
      <c r="N9" s="20">
        <v>4</v>
      </c>
      <c r="O9" s="20">
        <v>5</v>
      </c>
      <c r="P9" s="20">
        <v>5</v>
      </c>
      <c r="Q9" s="27"/>
      <c r="R9" s="24"/>
    </row>
    <row r="10" spans="1:18" x14ac:dyDescent="0.25">
      <c r="A10" s="23" t="s">
        <v>9</v>
      </c>
      <c r="B10" s="19">
        <f t="shared" ca="1" si="2"/>
        <v>2</v>
      </c>
      <c r="C10" s="19">
        <f t="shared" ca="1" si="2"/>
        <v>16</v>
      </c>
      <c r="D10" s="19">
        <f t="shared" ca="1" si="2"/>
        <v>9</v>
      </c>
      <c r="E10" s="19">
        <f t="shared" ca="1" si="2"/>
        <v>16</v>
      </c>
      <c r="F10" s="19">
        <f t="shared" ca="1" si="2"/>
        <v>11</v>
      </c>
      <c r="G10" s="19">
        <f t="shared" ca="1" si="2"/>
        <v>27</v>
      </c>
      <c r="H10" s="19">
        <f t="shared" ca="1" si="2"/>
        <v>8</v>
      </c>
      <c r="J10" s="24"/>
      <c r="K10" s="20">
        <v>196</v>
      </c>
      <c r="L10" s="20">
        <v>6</v>
      </c>
      <c r="M10" s="20">
        <v>4</v>
      </c>
      <c r="N10" s="20">
        <v>3</v>
      </c>
      <c r="O10" s="20">
        <v>5</v>
      </c>
      <c r="P10" s="20">
        <v>5</v>
      </c>
      <c r="Q10" s="27"/>
      <c r="R10" s="24"/>
    </row>
    <row r="11" spans="1:18" x14ac:dyDescent="0.25">
      <c r="A11" s="23" t="s">
        <v>10</v>
      </c>
      <c r="B11" s="19">
        <f t="shared" ca="1" si="2"/>
        <v>4</v>
      </c>
      <c r="C11" s="19">
        <f t="shared" ca="1" si="2"/>
        <v>22</v>
      </c>
      <c r="D11" s="19">
        <f t="shared" ca="1" si="2"/>
        <v>36</v>
      </c>
      <c r="E11" s="19">
        <f t="shared" ca="1" si="2"/>
        <v>50</v>
      </c>
      <c r="F11" s="19">
        <f t="shared" ca="1" si="2"/>
        <v>16</v>
      </c>
      <c r="G11" s="19">
        <f t="shared" ca="1" si="2"/>
        <v>32</v>
      </c>
      <c r="H11" s="19">
        <f t="shared" ca="1" si="2"/>
        <v>6</v>
      </c>
      <c r="J11" s="24"/>
      <c r="K11" s="20">
        <v>197</v>
      </c>
      <c r="L11" s="20">
        <v>4</v>
      </c>
      <c r="M11" s="20">
        <v>7</v>
      </c>
      <c r="N11" s="20">
        <v>6</v>
      </c>
      <c r="O11" s="20">
        <v>5</v>
      </c>
      <c r="P11" s="20">
        <v>5</v>
      </c>
      <c r="Q11" s="27"/>
      <c r="R11" s="24"/>
    </row>
    <row r="12" spans="1:18" x14ac:dyDescent="0.25">
      <c r="A12" s="23" t="s">
        <v>11</v>
      </c>
      <c r="B12" s="19">
        <f t="shared" ca="1" si="2"/>
        <v>4</v>
      </c>
      <c r="C12" s="19">
        <f t="shared" ca="1" si="2"/>
        <v>8</v>
      </c>
      <c r="D12" s="19">
        <f t="shared" ca="1" si="2"/>
        <v>14</v>
      </c>
      <c r="E12" s="19">
        <f t="shared" ca="1" si="2"/>
        <v>14</v>
      </c>
      <c r="F12" s="19">
        <f t="shared" ca="1" si="2"/>
        <v>20</v>
      </c>
      <c r="G12" s="19">
        <f t="shared" ca="1" si="2"/>
        <v>6</v>
      </c>
      <c r="H12" s="19">
        <f t="shared" ca="1" si="2"/>
        <v>7</v>
      </c>
    </row>
    <row r="15" spans="1:18" x14ac:dyDescent="0.25">
      <c r="A15" t="s">
        <v>12</v>
      </c>
      <c r="C15" t="s">
        <v>18</v>
      </c>
      <c r="J15" s="64" t="s">
        <v>19</v>
      </c>
      <c r="K15" s="64"/>
      <c r="L15" s="64"/>
      <c r="M15" s="64"/>
      <c r="N15" s="64"/>
      <c r="O15" s="64"/>
      <c r="P15" s="64"/>
      <c r="Q15" s="64"/>
    </row>
    <row r="16" spans="1:18" x14ac:dyDescent="0.25">
      <c r="A16" s="21" t="s">
        <v>0</v>
      </c>
      <c r="B16" s="22">
        <v>43107</v>
      </c>
      <c r="C16" s="22">
        <v>43108</v>
      </c>
      <c r="D16" s="22">
        <v>43109</v>
      </c>
      <c r="E16" s="22">
        <v>43110</v>
      </c>
      <c r="F16" s="22">
        <v>43111</v>
      </c>
      <c r="G16" s="22">
        <v>43112</v>
      </c>
      <c r="H16" s="22">
        <v>43113</v>
      </c>
      <c r="J16" s="21" t="s">
        <v>0</v>
      </c>
      <c r="K16" s="22">
        <v>43107</v>
      </c>
      <c r="L16" s="22">
        <v>43108</v>
      </c>
      <c r="M16" s="22">
        <v>43109</v>
      </c>
      <c r="N16" s="22">
        <v>43110</v>
      </c>
      <c r="O16" s="22">
        <v>43111</v>
      </c>
      <c r="P16" s="22">
        <v>43112</v>
      </c>
      <c r="Q16" s="22">
        <v>43113</v>
      </c>
    </row>
    <row r="17" spans="1:17" x14ac:dyDescent="0.25">
      <c r="A17" s="21" t="s">
        <v>2</v>
      </c>
      <c r="B17" s="21">
        <v>7</v>
      </c>
      <c r="C17" s="21">
        <v>27</v>
      </c>
      <c r="D17" s="21">
        <v>45</v>
      </c>
      <c r="E17" s="21">
        <v>51</v>
      </c>
      <c r="F17" s="21">
        <v>36</v>
      </c>
      <c r="G17" s="21">
        <v>44</v>
      </c>
      <c r="H17" s="21">
        <v>10</v>
      </c>
      <c r="J17" s="21" t="s">
        <v>2</v>
      </c>
      <c r="K17" s="21">
        <v>7</v>
      </c>
      <c r="L17" s="21">
        <v>27</v>
      </c>
      <c r="M17" s="21">
        <v>45</v>
      </c>
      <c r="N17" s="21">
        <v>51</v>
      </c>
      <c r="O17" s="21">
        <v>36</v>
      </c>
      <c r="P17" s="21">
        <v>44</v>
      </c>
      <c r="Q17" s="21">
        <v>10</v>
      </c>
    </row>
    <row r="18" spans="1:17" x14ac:dyDescent="0.25">
      <c r="A18" s="23" t="s">
        <v>3</v>
      </c>
      <c r="B18" s="19">
        <v>6</v>
      </c>
      <c r="C18" s="19">
        <v>23</v>
      </c>
      <c r="D18" s="19">
        <v>33</v>
      </c>
      <c r="E18" s="19">
        <v>48</v>
      </c>
      <c r="F18" s="19">
        <v>29</v>
      </c>
      <c r="G18" s="19">
        <v>1</v>
      </c>
      <c r="H18" s="19">
        <v>8</v>
      </c>
      <c r="J18" s="23" t="s">
        <v>3</v>
      </c>
      <c r="K18" s="42" t="s">
        <v>20</v>
      </c>
      <c r="L18" s="43" t="s">
        <v>33</v>
      </c>
      <c r="M18" s="44" t="s">
        <v>41</v>
      </c>
      <c r="N18" s="43" t="s">
        <v>50</v>
      </c>
      <c r="O18" s="43" t="s">
        <v>49</v>
      </c>
      <c r="P18" s="44" t="s">
        <v>55</v>
      </c>
      <c r="Q18" s="44" t="s">
        <v>67</v>
      </c>
    </row>
    <row r="19" spans="1:17" x14ac:dyDescent="0.25">
      <c r="A19" s="23" t="s">
        <v>4</v>
      </c>
      <c r="B19" s="41">
        <v>3</v>
      </c>
      <c r="C19" s="19">
        <v>19</v>
      </c>
      <c r="D19" s="19">
        <v>21</v>
      </c>
      <c r="E19" s="19">
        <v>16</v>
      </c>
      <c r="F19" s="19">
        <v>25</v>
      </c>
      <c r="G19" s="19">
        <v>12</v>
      </c>
      <c r="H19" s="19">
        <v>6</v>
      </c>
      <c r="J19" s="23" t="s">
        <v>4</v>
      </c>
      <c r="K19" s="42" t="s">
        <v>21</v>
      </c>
      <c r="L19" s="43" t="s">
        <v>32</v>
      </c>
      <c r="M19" s="43" t="s">
        <v>37</v>
      </c>
      <c r="N19" s="43" t="s">
        <v>44</v>
      </c>
      <c r="O19" s="43" t="s">
        <v>41</v>
      </c>
      <c r="P19" s="43" t="s">
        <v>29</v>
      </c>
      <c r="Q19" s="44" t="s">
        <v>65</v>
      </c>
    </row>
    <row r="20" spans="1:17" x14ac:dyDescent="0.25">
      <c r="A20" s="23" t="s">
        <v>5</v>
      </c>
      <c r="B20" s="41">
        <v>1</v>
      </c>
      <c r="C20" s="19">
        <v>24</v>
      </c>
      <c r="D20" s="19">
        <v>24</v>
      </c>
      <c r="E20" s="19">
        <v>10</v>
      </c>
      <c r="F20" s="19">
        <v>6</v>
      </c>
      <c r="G20" s="19">
        <v>35</v>
      </c>
      <c r="H20" s="19">
        <v>10</v>
      </c>
      <c r="J20" s="23" t="s">
        <v>5</v>
      </c>
      <c r="K20" s="42" t="s">
        <v>22</v>
      </c>
      <c r="L20" s="44" t="s">
        <v>34</v>
      </c>
      <c r="M20" s="44" t="s">
        <v>38</v>
      </c>
      <c r="N20" s="44" t="s">
        <v>43</v>
      </c>
      <c r="O20" s="44" t="s">
        <v>28</v>
      </c>
      <c r="P20" s="43" t="s">
        <v>58</v>
      </c>
      <c r="Q20" s="44" t="s">
        <v>68</v>
      </c>
    </row>
    <row r="21" spans="1:17" x14ac:dyDescent="0.25">
      <c r="A21" s="23" t="s">
        <v>6</v>
      </c>
      <c r="B21" s="41">
        <v>2</v>
      </c>
      <c r="C21" s="19">
        <v>6</v>
      </c>
      <c r="D21" s="19">
        <v>42</v>
      </c>
      <c r="E21" s="19">
        <v>31</v>
      </c>
      <c r="F21" s="19">
        <v>2</v>
      </c>
      <c r="G21" s="19">
        <v>40</v>
      </c>
      <c r="H21" s="19">
        <v>4</v>
      </c>
      <c r="J21" s="23" t="s">
        <v>6</v>
      </c>
      <c r="K21" s="42" t="s">
        <v>23</v>
      </c>
      <c r="L21" s="43" t="s">
        <v>28</v>
      </c>
      <c r="M21" s="43" t="s">
        <v>35</v>
      </c>
      <c r="N21" s="44" t="s">
        <v>47</v>
      </c>
      <c r="O21" s="43" t="s">
        <v>51</v>
      </c>
      <c r="P21" s="43" t="s">
        <v>34</v>
      </c>
      <c r="Q21" s="44" t="s">
        <v>64</v>
      </c>
    </row>
    <row r="22" spans="1:17" x14ac:dyDescent="0.25">
      <c r="A22" s="23" t="s">
        <v>7</v>
      </c>
      <c r="B22" s="19">
        <v>4</v>
      </c>
      <c r="C22" s="19">
        <v>10</v>
      </c>
      <c r="D22" s="19">
        <v>27</v>
      </c>
      <c r="E22" s="19">
        <v>39</v>
      </c>
      <c r="F22" s="19">
        <v>32</v>
      </c>
      <c r="G22" s="19">
        <v>41</v>
      </c>
      <c r="H22" s="19">
        <v>7</v>
      </c>
      <c r="J22" s="23" t="s">
        <v>7</v>
      </c>
      <c r="K22" s="42" t="s">
        <v>24</v>
      </c>
      <c r="L22" s="44" t="s">
        <v>29</v>
      </c>
      <c r="M22" s="44" t="s">
        <v>40</v>
      </c>
      <c r="N22" s="44" t="s">
        <v>48</v>
      </c>
      <c r="O22" s="43" t="s">
        <v>34</v>
      </c>
      <c r="P22" s="44" t="s">
        <v>59</v>
      </c>
      <c r="Q22" s="26" t="s">
        <v>66</v>
      </c>
    </row>
    <row r="23" spans="1:17" x14ac:dyDescent="0.25">
      <c r="A23" s="23" t="s">
        <v>8</v>
      </c>
      <c r="B23" s="19">
        <v>5</v>
      </c>
      <c r="C23" s="19">
        <v>27</v>
      </c>
      <c r="D23" s="19">
        <v>7</v>
      </c>
      <c r="E23" s="19">
        <v>16</v>
      </c>
      <c r="F23" s="19">
        <v>14</v>
      </c>
      <c r="G23" s="19">
        <v>21</v>
      </c>
      <c r="H23" s="19">
        <v>2</v>
      </c>
      <c r="J23" s="23" t="s">
        <v>8</v>
      </c>
      <c r="K23" s="42" t="s">
        <v>25</v>
      </c>
      <c r="L23" s="44" t="s">
        <v>35</v>
      </c>
      <c r="M23" s="43" t="s">
        <v>30</v>
      </c>
      <c r="N23" s="43" t="s">
        <v>45</v>
      </c>
      <c r="O23" s="43" t="s">
        <v>36</v>
      </c>
      <c r="P23" s="44" t="s">
        <v>47</v>
      </c>
      <c r="Q23" s="26" t="s">
        <v>63</v>
      </c>
    </row>
    <row r="24" spans="1:17" x14ac:dyDescent="0.25">
      <c r="A24" s="23" t="s">
        <v>9</v>
      </c>
      <c r="B24" s="19">
        <v>7</v>
      </c>
      <c r="C24" s="19">
        <v>4</v>
      </c>
      <c r="D24" s="19">
        <v>20</v>
      </c>
      <c r="E24" s="19">
        <v>45</v>
      </c>
      <c r="F24" s="19">
        <v>19</v>
      </c>
      <c r="G24" s="19">
        <v>11</v>
      </c>
      <c r="H24" s="19">
        <v>1</v>
      </c>
      <c r="J24" s="23" t="s">
        <v>9</v>
      </c>
      <c r="K24" s="42" t="s">
        <v>26</v>
      </c>
      <c r="L24" s="43" t="s">
        <v>27</v>
      </c>
      <c r="M24" s="44" t="s">
        <v>36</v>
      </c>
      <c r="N24" s="43" t="s">
        <v>49</v>
      </c>
      <c r="O24" s="44" t="s">
        <v>40</v>
      </c>
      <c r="P24" s="43" t="s">
        <v>56</v>
      </c>
      <c r="Q24" s="26" t="s">
        <v>60</v>
      </c>
    </row>
    <row r="25" spans="1:17" x14ac:dyDescent="0.25">
      <c r="A25" s="23" t="s">
        <v>10</v>
      </c>
      <c r="B25" s="19"/>
      <c r="C25" s="19">
        <v>7</v>
      </c>
      <c r="D25" s="19">
        <v>25</v>
      </c>
      <c r="E25" s="19">
        <v>23</v>
      </c>
      <c r="F25" s="19">
        <v>36</v>
      </c>
      <c r="G25" s="19">
        <v>20</v>
      </c>
      <c r="H25" s="19">
        <v>3</v>
      </c>
      <c r="J25" s="23" t="s">
        <v>10</v>
      </c>
      <c r="K25" s="20"/>
      <c r="L25" s="43" t="s">
        <v>30</v>
      </c>
      <c r="M25" s="26" t="s">
        <v>39</v>
      </c>
      <c r="N25" s="44" t="s">
        <v>46</v>
      </c>
      <c r="O25" s="44" t="s">
        <v>53</v>
      </c>
      <c r="P25" s="44" t="s">
        <v>57</v>
      </c>
      <c r="Q25" s="26" t="s">
        <v>61</v>
      </c>
    </row>
    <row r="26" spans="1:17" x14ac:dyDescent="0.25">
      <c r="A26" s="23" t="s">
        <v>11</v>
      </c>
      <c r="B26" s="19"/>
      <c r="C26" s="19">
        <v>17</v>
      </c>
      <c r="D26" s="19">
        <v>36</v>
      </c>
      <c r="E26" s="19">
        <v>6</v>
      </c>
      <c r="F26" s="19">
        <v>30</v>
      </c>
      <c r="G26" s="19">
        <v>37</v>
      </c>
      <c r="H26" s="19">
        <v>5</v>
      </c>
      <c r="J26" s="23" t="s">
        <v>11</v>
      </c>
      <c r="K26" s="20"/>
      <c r="L26" s="43" t="s">
        <v>31</v>
      </c>
      <c r="M26" s="26" t="s">
        <v>32</v>
      </c>
      <c r="N26" s="26" t="s">
        <v>42</v>
      </c>
      <c r="O26" s="43" t="s">
        <v>52</v>
      </c>
      <c r="P26" s="26" t="s">
        <v>49</v>
      </c>
      <c r="Q26" s="26" t="s">
        <v>62</v>
      </c>
    </row>
    <row r="27" spans="1:17" x14ac:dyDescent="0.25">
      <c r="A27" s="46" t="s">
        <v>82</v>
      </c>
      <c r="B27" s="47"/>
      <c r="C27" s="49">
        <v>1</v>
      </c>
      <c r="D27" s="49"/>
      <c r="E27" s="49"/>
      <c r="F27" s="49">
        <v>34</v>
      </c>
      <c r="G27" s="49"/>
      <c r="H27" s="49">
        <v>9</v>
      </c>
      <c r="J27" s="46"/>
      <c r="K27" s="48"/>
      <c r="L27" s="50" t="s">
        <v>55</v>
      </c>
      <c r="M27" s="48"/>
      <c r="N27" s="48"/>
      <c r="O27" s="50" t="s">
        <v>50</v>
      </c>
      <c r="P27" s="48"/>
      <c r="Q27" s="48"/>
    </row>
    <row r="28" spans="1:17" x14ac:dyDescent="0.25">
      <c r="A28" s="46"/>
      <c r="B28" s="47"/>
      <c r="C28" s="49"/>
      <c r="D28" s="49"/>
      <c r="E28" s="49"/>
      <c r="F28" s="49"/>
      <c r="G28" s="49"/>
      <c r="H28" s="47"/>
      <c r="J28" s="46"/>
      <c r="K28" s="48"/>
      <c r="L28" s="48"/>
      <c r="M28" s="48"/>
      <c r="N28" s="48"/>
      <c r="O28" s="48"/>
      <c r="P28" s="48"/>
      <c r="Q28" s="48"/>
    </row>
    <row r="29" spans="1:17" x14ac:dyDescent="0.25">
      <c r="A29" s="46"/>
      <c r="B29" s="47"/>
      <c r="C29" s="47"/>
      <c r="D29" s="47"/>
      <c r="E29" s="47"/>
      <c r="F29" s="47"/>
      <c r="G29" s="47"/>
      <c r="H29" s="47"/>
      <c r="J29" s="46"/>
      <c r="K29" s="48"/>
      <c r="L29" s="48"/>
      <c r="M29" s="48"/>
      <c r="N29" s="48"/>
      <c r="O29" s="48"/>
      <c r="P29" s="48"/>
      <c r="Q29" s="48"/>
    </row>
    <row r="30" spans="1:17" x14ac:dyDescent="0.25">
      <c r="A30" s="46"/>
      <c r="B30" s="47"/>
      <c r="C30" s="47"/>
      <c r="D30" s="47"/>
      <c r="E30" s="47"/>
      <c r="F30" s="47"/>
      <c r="G30" s="47"/>
      <c r="H30" s="47"/>
      <c r="J30" s="46"/>
      <c r="K30" s="67" t="s">
        <v>102</v>
      </c>
      <c r="L30" s="67"/>
      <c r="M30" s="59">
        <v>54</v>
      </c>
      <c r="N30" s="48"/>
      <c r="O30" s="48"/>
      <c r="P30" s="48"/>
      <c r="Q30" s="48"/>
    </row>
    <row r="31" spans="1:17" x14ac:dyDescent="0.25">
      <c r="K31" s="68" t="s">
        <v>103</v>
      </c>
      <c r="L31" s="68"/>
      <c r="M31" s="24">
        <v>30</v>
      </c>
    </row>
    <row r="32" spans="1:17" x14ac:dyDescent="0.25">
      <c r="A32" s="40" t="s">
        <v>69</v>
      </c>
      <c r="K32" s="68" t="s">
        <v>104</v>
      </c>
      <c r="L32" s="68"/>
      <c r="M32" s="60">
        <f>M31/M30</f>
        <v>0.55555555555555558</v>
      </c>
    </row>
    <row r="33" spans="1:11" x14ac:dyDescent="0.25">
      <c r="B33" t="s">
        <v>70</v>
      </c>
    </row>
    <row r="34" spans="1:11" x14ac:dyDescent="0.25">
      <c r="B34" t="s">
        <v>71</v>
      </c>
      <c r="J34" t="s">
        <v>74</v>
      </c>
    </row>
    <row r="35" spans="1:11" x14ac:dyDescent="0.25">
      <c r="B35" t="s">
        <v>76</v>
      </c>
      <c r="K35" t="s">
        <v>75</v>
      </c>
    </row>
    <row r="36" spans="1:11" x14ac:dyDescent="0.25">
      <c r="B36" s="65" t="s">
        <v>72</v>
      </c>
      <c r="C36" s="65"/>
      <c r="D36" s="65"/>
      <c r="E36" s="65"/>
    </row>
    <row r="37" spans="1:11" x14ac:dyDescent="0.25">
      <c r="B37" s="66" t="s">
        <v>73</v>
      </c>
      <c r="C37" s="66"/>
      <c r="D37" s="66"/>
      <c r="E37" s="66"/>
    </row>
    <row r="38" spans="1:11" x14ac:dyDescent="0.25">
      <c r="B38" t="s">
        <v>87</v>
      </c>
    </row>
    <row r="41" spans="1:11" x14ac:dyDescent="0.25">
      <c r="A41" t="s">
        <v>77</v>
      </c>
    </row>
    <row r="42" spans="1:11" x14ac:dyDescent="0.25">
      <c r="B42" t="s">
        <v>80</v>
      </c>
    </row>
    <row r="43" spans="1:11" x14ac:dyDescent="0.25">
      <c r="B43" t="s">
        <v>78</v>
      </c>
    </row>
    <row r="44" spans="1:11" x14ac:dyDescent="0.25">
      <c r="B44" t="s">
        <v>79</v>
      </c>
    </row>
    <row r="45" spans="1:11" x14ac:dyDescent="0.25">
      <c r="B45" s="45" t="s">
        <v>81</v>
      </c>
    </row>
    <row r="46" spans="1:11" x14ac:dyDescent="0.25">
      <c r="B46" t="s">
        <v>83</v>
      </c>
    </row>
    <row r="47" spans="1:11" x14ac:dyDescent="0.25">
      <c r="C47" t="s">
        <v>84</v>
      </c>
    </row>
    <row r="48" spans="1:11" x14ac:dyDescent="0.25">
      <c r="B48" t="s">
        <v>85</v>
      </c>
    </row>
  </sheetData>
  <mergeCells count="6">
    <mergeCell ref="J15:Q15"/>
    <mergeCell ref="B36:E36"/>
    <mergeCell ref="B37:E37"/>
    <mergeCell ref="K30:L30"/>
    <mergeCell ref="K31:L31"/>
    <mergeCell ref="K32:L3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RNG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2018-10-31T18:13:26Z</dcterms:modified>
</cp:coreProperties>
</file>